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\\jas005\2024\2024syoukou\04観光振興係\10 ふるさと納税推進事業\70　中間支援事業者\ふるさと納税支援業務委託\01　実施要領等\20240411起案\"/>
    </mc:Choice>
  </mc:AlternateContent>
  <xr:revisionPtr revIDLastSave="0" documentId="13_ncr:1_{18CFCD19-F20A-4A3B-99B9-A0593D91CE6D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見積書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3" l="1"/>
  <c r="F30" i="3" l="1"/>
  <c r="F28" i="3"/>
  <c r="F26" i="3"/>
  <c r="F23" i="3"/>
  <c r="H23" i="3"/>
  <c r="L23" i="3"/>
  <c r="J23" i="3"/>
  <c r="F34" i="3" l="1"/>
  <c r="F32" i="3"/>
  <c r="J20" i="3"/>
  <c r="L34" i="3"/>
  <c r="L32" i="3"/>
  <c r="L30" i="3"/>
  <c r="L28" i="3"/>
  <c r="L26" i="3"/>
  <c r="L24" i="3"/>
  <c r="L22" i="3"/>
  <c r="L20" i="3"/>
  <c r="J34" i="3"/>
  <c r="J32" i="3"/>
  <c r="J30" i="3"/>
  <c r="J28" i="3"/>
  <c r="J26" i="3"/>
  <c r="J24" i="3"/>
  <c r="J22" i="3"/>
  <c r="H20" i="3"/>
  <c r="H34" i="3"/>
  <c r="H32" i="3"/>
  <c r="H30" i="3"/>
  <c r="H28" i="3"/>
  <c r="H26" i="3"/>
  <c r="H24" i="3"/>
  <c r="H22" i="3"/>
  <c r="F11" i="3"/>
  <c r="F22" i="3" s="1"/>
  <c r="J35" i="3" l="1"/>
  <c r="F20" i="3"/>
  <c r="F36" i="3" s="1"/>
  <c r="F24" i="3"/>
  <c r="L35" i="3"/>
  <c r="H35" i="3"/>
  <c r="F35" i="3" l="1"/>
</calcChain>
</file>

<file path=xl/sharedStrings.xml><?xml version="1.0" encoding="utf-8"?>
<sst xmlns="http://schemas.openxmlformats.org/spreadsheetml/2006/main" count="141" uniqueCount="52">
  <si>
    <t>２　業務手数料以外の項目については実費を支払うものであるため、各業務に係る手数料について、手数料率又は手数料額を入力し、</t>
    <rPh sb="2" eb="4">
      <t>ギョウム</t>
    </rPh>
    <rPh sb="4" eb="7">
      <t>テスウリョウ</t>
    </rPh>
    <rPh sb="7" eb="9">
      <t>イガイ</t>
    </rPh>
    <rPh sb="10" eb="12">
      <t>コウモク</t>
    </rPh>
    <rPh sb="17" eb="19">
      <t>ジッピ</t>
    </rPh>
    <rPh sb="20" eb="22">
      <t>シハラ</t>
    </rPh>
    <rPh sb="31" eb="34">
      <t>カクギョウム</t>
    </rPh>
    <rPh sb="35" eb="36">
      <t>カカワ</t>
    </rPh>
    <rPh sb="37" eb="40">
      <t>テスウリョウ</t>
    </rPh>
    <rPh sb="45" eb="48">
      <t>テスウリョウ</t>
    </rPh>
    <rPh sb="48" eb="49">
      <t>リツ</t>
    </rPh>
    <rPh sb="49" eb="50">
      <t>マタ</t>
    </rPh>
    <rPh sb="51" eb="54">
      <t>テスウリョウ</t>
    </rPh>
    <rPh sb="54" eb="55">
      <t>ガク</t>
    </rPh>
    <rPh sb="56" eb="58">
      <t>ニュウリョク</t>
    </rPh>
    <phoneticPr fontId="2"/>
  </si>
  <si>
    <t>　見積りを行うこと。</t>
    <rPh sb="1" eb="3">
      <t>ミツ</t>
    </rPh>
    <rPh sb="5" eb="6">
      <t>オコナ</t>
    </rPh>
    <phoneticPr fontId="2"/>
  </si>
  <si>
    <t>基礎数値</t>
    <rPh sb="0" eb="4">
      <t>キソスウチ</t>
    </rPh>
    <phoneticPr fontId="2"/>
  </si>
  <si>
    <t>項目</t>
    <rPh sb="0" eb="2">
      <t>コウモク</t>
    </rPh>
    <phoneticPr fontId="2"/>
  </si>
  <si>
    <t>寄附金額</t>
    <rPh sb="0" eb="4">
      <t>キフキンガク</t>
    </rPh>
    <phoneticPr fontId="2"/>
  </si>
  <si>
    <t>ポータルサイト管理業務基礎額</t>
    <rPh sb="7" eb="11">
      <t>カンリギョウム</t>
    </rPh>
    <rPh sb="11" eb="14">
      <t>キソガク</t>
    </rPh>
    <phoneticPr fontId="2"/>
  </si>
  <si>
    <t>記号</t>
    <rPh sb="0" eb="2">
      <t>キゴウ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</si>
  <si>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</si>
  <si>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</si>
  <si>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</si>
  <si>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</si>
  <si>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</si>
  <si>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各年度における提案上限額の見積内訳</t>
    <rPh sb="0" eb="1">
      <t>カク</t>
    </rPh>
    <rPh sb="1" eb="3">
      <t>ネンド</t>
    </rPh>
    <rPh sb="7" eb="9">
      <t>テイアン</t>
    </rPh>
    <rPh sb="9" eb="11">
      <t>ジョウゲン</t>
    </rPh>
    <rPh sb="11" eb="12">
      <t>ガク</t>
    </rPh>
    <rPh sb="13" eb="15">
      <t>ミツ</t>
    </rPh>
    <rPh sb="15" eb="17">
      <t>ウチワケ</t>
    </rPh>
    <phoneticPr fontId="2"/>
  </si>
  <si>
    <t>業務内容</t>
    <rPh sb="0" eb="4">
      <t>ギョウムナイヨウ</t>
    </rPh>
    <phoneticPr fontId="2"/>
  </si>
  <si>
    <t>積算</t>
    <rPh sb="0" eb="2">
      <t>セキサン</t>
    </rPh>
    <phoneticPr fontId="2"/>
  </si>
  <si>
    <t>%</t>
    <phoneticPr fontId="2"/>
  </si>
  <si>
    <t>×</t>
    <phoneticPr fontId="2"/>
  </si>
  <si>
    <t>円</t>
    <rPh sb="0" eb="1">
      <t>エン</t>
    </rPh>
    <phoneticPr fontId="2"/>
  </si>
  <si>
    <t>ポータルサイト等の運営に関する業務【5-(1)】</t>
    <rPh sb="7" eb="8">
      <t>トウ</t>
    </rPh>
    <rPh sb="9" eb="11">
      <t>ウンエイ</t>
    </rPh>
    <rPh sb="12" eb="13">
      <t>カン</t>
    </rPh>
    <rPh sb="15" eb="17">
      <t>ギョウム</t>
    </rPh>
    <phoneticPr fontId="2"/>
  </si>
  <si>
    <t>返礼品の発注・発送に関する業務【5-(2)】</t>
    <rPh sb="0" eb="3">
      <t>ヘンレイヒン</t>
    </rPh>
    <rPh sb="4" eb="6">
      <t>ハッチュウ</t>
    </rPh>
    <rPh sb="7" eb="9">
      <t>ハッソウ</t>
    </rPh>
    <rPh sb="10" eb="11">
      <t>カン</t>
    </rPh>
    <rPh sb="13" eb="15">
      <t>ギョウム</t>
    </rPh>
    <phoneticPr fontId="2"/>
  </si>
  <si>
    <t>受領証明書発行・発送に関する業務【5-(7)】</t>
    <rPh sb="0" eb="2">
      <t>ジュリョウ</t>
    </rPh>
    <rPh sb="2" eb="5">
      <t>ショウメイショ</t>
    </rPh>
    <rPh sb="5" eb="7">
      <t>ハッコウ</t>
    </rPh>
    <rPh sb="8" eb="10">
      <t>ハッソウ</t>
    </rPh>
    <rPh sb="11" eb="12">
      <t>カン</t>
    </rPh>
    <rPh sb="14" eb="16">
      <t>ギョウム</t>
    </rPh>
    <phoneticPr fontId="2"/>
  </si>
  <si>
    <t>PR・プロモーションに関する業務【5-(6)】</t>
    <rPh sb="11" eb="12">
      <t>カン</t>
    </rPh>
    <rPh sb="14" eb="16">
      <t>ギョウム</t>
    </rPh>
    <phoneticPr fontId="2"/>
  </si>
  <si>
    <t>返礼品開発・返礼品提供事業者の支援に関する業務【5-(4)(5)】</t>
    <rPh sb="0" eb="3">
      <t>ヘンレイヒン</t>
    </rPh>
    <rPh sb="3" eb="5">
      <t>カイハツ</t>
    </rPh>
    <rPh sb="6" eb="9">
      <t>ヘンレイヒン</t>
    </rPh>
    <rPh sb="9" eb="11">
      <t>テイキョウ</t>
    </rPh>
    <rPh sb="11" eb="14">
      <t>ジギョウシャ</t>
    </rPh>
    <rPh sb="15" eb="17">
      <t>シエン</t>
    </rPh>
    <rPh sb="18" eb="19">
      <t>カン</t>
    </rPh>
    <rPh sb="21" eb="23">
      <t>ギョウム</t>
    </rPh>
    <phoneticPr fontId="2"/>
  </si>
  <si>
    <t>コールセンター・その他に関する業務【5-(3)(9)】</t>
    <rPh sb="10" eb="11">
      <t>タ</t>
    </rPh>
    <rPh sb="12" eb="13">
      <t>カン</t>
    </rPh>
    <rPh sb="15" eb="17">
      <t>ギョウム</t>
    </rPh>
    <phoneticPr fontId="2"/>
  </si>
  <si>
    <t>特例申請書の受付に関する業務【5-(8)】</t>
    <rPh sb="0" eb="2">
      <t>トクレイ</t>
    </rPh>
    <rPh sb="2" eb="4">
      <t>シンセイ</t>
    </rPh>
    <rPh sb="4" eb="5">
      <t>ショ</t>
    </rPh>
    <rPh sb="6" eb="8">
      <t>ウケツケ</t>
    </rPh>
    <rPh sb="9" eb="10">
      <t>カン</t>
    </rPh>
    <rPh sb="12" eb="14">
      <t>ギョウム</t>
    </rPh>
    <phoneticPr fontId="2"/>
  </si>
  <si>
    <t>実費見込</t>
    <rPh sb="0" eb="4">
      <t>ジッピミコ</t>
    </rPh>
    <phoneticPr fontId="2"/>
  </si>
  <si>
    <t>（C+D)</t>
    <phoneticPr fontId="2"/>
  </si>
  <si>
    <t>小計</t>
    <rPh sb="0" eb="2">
      <t>ショウケイ</t>
    </rPh>
    <phoneticPr fontId="2"/>
  </si>
  <si>
    <t>件</t>
    <rPh sb="0" eb="1">
      <t>ケン</t>
    </rPh>
    <phoneticPr fontId="2"/>
  </si>
  <si>
    <t>※４　上記に示した寄附金額及び件数は、すべて返礼品あり・ポータルサイト経由での寄附として積算すること。</t>
    <phoneticPr fontId="2"/>
  </si>
  <si>
    <t>１    本業務の内容は仕様書のとおりとし、提案上限額の算定基礎となる寄附金額等は次のとおりとする。</t>
    <rPh sb="5" eb="8">
      <t>ホンギョウム</t>
    </rPh>
    <rPh sb="9" eb="11">
      <t>ナイヨウ</t>
    </rPh>
    <rPh sb="12" eb="15">
      <t>シヨウショ</t>
    </rPh>
    <rPh sb="22" eb="24">
      <t>テイアン</t>
    </rPh>
    <rPh sb="24" eb="26">
      <t>ジョウゲン</t>
    </rPh>
    <rPh sb="26" eb="27">
      <t>ガク</t>
    </rPh>
    <rPh sb="28" eb="30">
      <t>サンテイ</t>
    </rPh>
    <rPh sb="30" eb="32">
      <t>キソ</t>
    </rPh>
    <rPh sb="35" eb="39">
      <t>キフキンガク</t>
    </rPh>
    <rPh sb="39" eb="40">
      <t>ナド</t>
    </rPh>
    <rPh sb="41" eb="42">
      <t>ツギ</t>
    </rPh>
    <phoneticPr fontId="2"/>
  </si>
  <si>
    <t>※１　【 】内の数値は仕様書で示した業務の番号である。</t>
    <rPh sb="11" eb="14">
      <t>シヨウショ</t>
    </rPh>
    <phoneticPr fontId="2"/>
  </si>
  <si>
    <t>※３　実際の返礼品調達費及び返礼品配送料については、実費額を支払うものであるが、見積書作成にあたっては上記金額にて
　　　算出すること。なお、配送料について削減の具体的な提案があれば、見積書は上記の金額とし、企画提案書に削減提案内容を
　　　記載すること。</t>
    <phoneticPr fontId="2"/>
  </si>
  <si>
    <t>※６　ポータルサイトの運営事業者及び寄附金納付事務事業者との契約は、本市と当該事業者との間で直接締結するものとし、
　　　ポータルサイト利用料及び決済手数料は本業務手数料には含まれない。</t>
    <phoneticPr fontId="2"/>
  </si>
  <si>
    <t>ワンストップ特例申請の受付件数</t>
    <rPh sb="6" eb="8">
      <t>トクレイ</t>
    </rPh>
    <rPh sb="8" eb="10">
      <t>シンセイ</t>
    </rPh>
    <rPh sb="11" eb="13">
      <t>ウケツケ</t>
    </rPh>
    <rPh sb="13" eb="15">
      <t>ケンスウ</t>
    </rPh>
    <phoneticPr fontId="2"/>
  </si>
  <si>
    <t>※ 7    各種書類等の発送に係る郵便料は本業務の経費に含めず、本市から受託者へ別途実費にて支払うものとする。</t>
    <rPh sb="7" eb="9">
      <t>カクシュ</t>
    </rPh>
    <rPh sb="9" eb="12">
      <t>ショルイトウ</t>
    </rPh>
    <rPh sb="13" eb="15">
      <t>ハッソウ</t>
    </rPh>
    <rPh sb="16" eb="17">
      <t>カカワ</t>
    </rPh>
    <rPh sb="18" eb="21">
      <t>ユウビンリョウ</t>
    </rPh>
    <rPh sb="22" eb="25">
      <t>ホンギョウム</t>
    </rPh>
    <rPh sb="26" eb="28">
      <t>ケイヒ</t>
    </rPh>
    <rPh sb="29" eb="30">
      <t>フク</t>
    </rPh>
    <rPh sb="33" eb="35">
      <t>ホンシ</t>
    </rPh>
    <rPh sb="37" eb="40">
      <t>ジュタクシャ</t>
    </rPh>
    <rPh sb="41" eb="43">
      <t>ベット</t>
    </rPh>
    <rPh sb="43" eb="45">
      <t>ジッピ</t>
    </rPh>
    <rPh sb="47" eb="49">
      <t>シハラ</t>
    </rPh>
    <phoneticPr fontId="2"/>
  </si>
  <si>
    <t>（消費税抜き）業務手数料</t>
    <rPh sb="7" eb="12">
      <t>ギョウムテスウリョウ</t>
    </rPh>
    <phoneticPr fontId="2"/>
  </si>
  <si>
    <t>（消費税抜き）送料</t>
    <rPh sb="7" eb="9">
      <t>ソウリョウ</t>
    </rPh>
    <phoneticPr fontId="2"/>
  </si>
  <si>
    <t>（消費税抜き）返礼品調達費</t>
    <rPh sb="7" eb="13">
      <t>ヘンレイヒンチョウタツヒ</t>
    </rPh>
    <phoneticPr fontId="2"/>
  </si>
  <si>
    <t>見積割合</t>
    <rPh sb="0" eb="2">
      <t>ミツモリ</t>
    </rPh>
    <rPh sb="2" eb="4">
      <t>ワリアイ</t>
    </rPh>
    <phoneticPr fontId="2"/>
  </si>
  <si>
    <t>＜参考値＞</t>
    <rPh sb="1" eb="4">
      <t>サンコウチ</t>
    </rPh>
    <phoneticPr fontId="2"/>
  </si>
  <si>
    <t>令和6年度
（9～3月）</t>
    <rPh sb="0" eb="2">
      <t>レイワ</t>
    </rPh>
    <rPh sb="3" eb="5">
      <t>ネンド</t>
    </rPh>
    <rPh sb="10" eb="11">
      <t>ガツ</t>
    </rPh>
    <phoneticPr fontId="2"/>
  </si>
  <si>
    <t>令和7年度
（4～3月）</t>
    <rPh sb="0" eb="2">
      <t>レイワ</t>
    </rPh>
    <rPh sb="3" eb="5">
      <t>ネンド</t>
    </rPh>
    <rPh sb="10" eb="11">
      <t>ガツ</t>
    </rPh>
    <phoneticPr fontId="2"/>
  </si>
  <si>
    <t>令和8年度
（4～3月）</t>
    <rPh sb="0" eb="2">
      <t>レイワ</t>
    </rPh>
    <rPh sb="3" eb="5">
      <t>ネンド</t>
    </rPh>
    <rPh sb="10" eb="11">
      <t>ガツ</t>
    </rPh>
    <phoneticPr fontId="2"/>
  </si>
  <si>
    <t>参考値</t>
    <rPh sb="0" eb="2">
      <t>サンコウ</t>
    </rPh>
    <rPh sb="2" eb="3">
      <t>チ</t>
    </rPh>
    <phoneticPr fontId="2"/>
  </si>
  <si>
    <t>※２　上記に示した&lt;参考値&gt;は、見積書作成のための条件として仮定したものであり、変動することを承知すること。</t>
    <rPh sb="10" eb="13">
      <t>サンコウチ</t>
    </rPh>
    <phoneticPr fontId="2"/>
  </si>
  <si>
    <t>%</t>
    <phoneticPr fontId="2"/>
  </si>
  <si>
    <t>見積書</t>
    <rPh sb="0" eb="2">
      <t>ミツモリ</t>
    </rPh>
    <rPh sb="2" eb="3">
      <t>ショ</t>
    </rPh>
    <phoneticPr fontId="2"/>
  </si>
  <si>
    <t>寄附金受領証明書等発送件数（ワンストップあり）</t>
    <rPh sb="0" eb="3">
      <t>キフキン</t>
    </rPh>
    <rPh sb="3" eb="5">
      <t>ジュリョウ</t>
    </rPh>
    <rPh sb="5" eb="8">
      <t>ショウメイショ</t>
    </rPh>
    <rPh sb="8" eb="9">
      <t>ナド</t>
    </rPh>
    <rPh sb="9" eb="11">
      <t>ハッソウ</t>
    </rPh>
    <rPh sb="11" eb="13">
      <t>ケンスウ</t>
    </rPh>
    <phoneticPr fontId="2"/>
  </si>
  <si>
    <t>寄附金受領証明書等発送件数（ワンストップなし）</t>
    <rPh sb="0" eb="3">
      <t>キフキン</t>
    </rPh>
    <rPh sb="3" eb="5">
      <t>ジュリョウ</t>
    </rPh>
    <rPh sb="5" eb="8">
      <t>ショウメイショ</t>
    </rPh>
    <rPh sb="8" eb="9">
      <t>ナド</t>
    </rPh>
    <rPh sb="9" eb="11">
      <t>ハッソウ</t>
    </rPh>
    <rPh sb="11" eb="13">
      <t>ケンスウ</t>
    </rPh>
    <phoneticPr fontId="2"/>
  </si>
  <si>
    <t>※Bの「ポータルサイト管理業務基礎額」は、「さとふる」による寄附額を除いた数値。</t>
    <rPh sb="11" eb="15">
      <t>カンリギョウム</t>
    </rPh>
    <rPh sb="15" eb="18">
      <t>キソガク</t>
    </rPh>
    <rPh sb="30" eb="32">
      <t>キフ</t>
    </rPh>
    <rPh sb="32" eb="33">
      <t>ガク</t>
    </rPh>
    <rPh sb="34" eb="35">
      <t>ノゾ</t>
    </rPh>
    <rPh sb="37" eb="39">
      <t>スウチ</t>
    </rPh>
    <phoneticPr fontId="2"/>
  </si>
  <si>
    <t>※５　「業務手数料」全７項目の参考金額の合計が、寄附金額（記号：B）の6％以内であること。</t>
    <rPh sb="4" eb="9">
      <t>ギョウムテスウリョウ</t>
    </rPh>
    <rPh sb="10" eb="11">
      <t>ゼン</t>
    </rPh>
    <rPh sb="12" eb="14">
      <t>コウモク</t>
    </rPh>
    <rPh sb="15" eb="19">
      <t>サンコウキンガク</t>
    </rPh>
    <rPh sb="20" eb="22">
      <t>ゴウケイ</t>
    </rPh>
    <rPh sb="24" eb="28">
      <t>キフキンガク</t>
    </rPh>
    <rPh sb="29" eb="31">
      <t>キゴウ</t>
    </rPh>
    <rPh sb="37" eb="39">
      <t>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</si>
</sst>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 "/>
    <numFmt numFmtId="178" formatCode="0_);[Red]\(0\)"/>
  </numFmts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name val="Yu Gothic"/>
      <family val="2"/>
      <scheme val="minor"/>
    </font>
    <font>
      <b/>
      <sz val="14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indexed="64"/>
      </top>
      <bottom style="double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theme="1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5" xfId="0" applyBorder="1"/>
    <xf numFmtId="0" fontId="0" fillId="0" borderId="9" xfId="0" applyBorder="1"/>
    <xf numFmtId="0" fontId="0" fillId="0" borderId="3" xfId="0" applyBorder="1"/>
    <xf numFmtId="0" fontId="0" fillId="0" borderId="4" xfId="0" applyBorder="1"/>
    <xf numFmtId="0" fontId="0" fillId="0" borderId="13" xfId="0" applyBorder="1"/>
    <xf numFmtId="0" fontId="0" fillId="0" borderId="0" xfId="0" applyAlignment="1">
      <alignment horizontal="center" vertical="center"/>
    </xf>
    <xf numFmtId="38" fontId="0" fillId="0" borderId="0" xfId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176" fontId="0" fillId="0" borderId="0" xfId="0" applyNumberFormat="1"/>
    <xf numFmtId="176" fontId="0" fillId="0" borderId="0" xfId="0" applyNumberFormat="1" applyAlignment="1">
      <alignment horizontal="center" vertical="center"/>
    </xf>
    <xf numFmtId="176" fontId="0" fillId="0" borderId="5" xfId="0" applyNumberFormat="1" applyBorder="1"/>
    <xf numFmtId="176" fontId="0" fillId="0" borderId="3" xfId="0" applyNumberFormat="1" applyBorder="1"/>
    <xf numFmtId="0" fontId="0" fillId="0" borderId="7" xfId="0" applyBorder="1" applyAlignment="1">
      <alignment horizontal="center"/>
    </xf>
    <xf numFmtId="38" fontId="0" fillId="0" borderId="2" xfId="1" applyFont="1" applyBorder="1" applyAlignment="1">
      <alignment horizontal="right"/>
    </xf>
    <xf numFmtId="38" fontId="0" fillId="0" borderId="10" xfId="1" applyFont="1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8" xfId="0" applyBorder="1"/>
    <xf numFmtId="0" fontId="0" fillId="0" borderId="19" xfId="0" applyBorder="1"/>
    <xf numFmtId="0" fontId="3" fillId="0" borderId="0" xfId="0" applyFont="1"/>
    <xf numFmtId="0" fontId="3" fillId="0" borderId="5" xfId="0" applyFont="1" applyBorder="1"/>
    <xf numFmtId="0" fontId="0" fillId="0" borderId="15" xfId="0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0" xfId="0" applyBorder="1" applyAlignment="1">
      <alignment horizontal="center"/>
    </xf>
    <xf numFmtId="0" fontId="0" fillId="0" borderId="6" xfId="0" applyBorder="1"/>
    <xf numFmtId="176" fontId="0" fillId="2" borderId="22" xfId="0" applyNumberFormat="1" applyFill="1" applyBorder="1"/>
    <xf numFmtId="177" fontId="0" fillId="2" borderId="22" xfId="0" applyNumberFormat="1" applyFill="1" applyBorder="1"/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/>
    <xf numFmtId="176" fontId="0" fillId="0" borderId="0" xfId="0" applyNumberFormat="1" applyBorder="1"/>
    <xf numFmtId="38" fontId="0" fillId="0" borderId="12" xfId="1" applyFont="1" applyBorder="1" applyAlignment="1">
      <alignment horizontal="right"/>
    </xf>
    <xf numFmtId="38" fontId="0" fillId="0" borderId="17" xfId="1" applyFont="1" applyBorder="1" applyAlignment="1">
      <alignment horizontal="right"/>
    </xf>
    <xf numFmtId="9" fontId="0" fillId="0" borderId="0" xfId="2" applyFont="1" applyBorder="1" applyAlignment="1"/>
    <xf numFmtId="38" fontId="0" fillId="0" borderId="15" xfId="1" applyFont="1" applyBorder="1" applyAlignment="1">
      <alignment horizontal="left"/>
    </xf>
    <xf numFmtId="38" fontId="0" fillId="0" borderId="14" xfId="1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0" xfId="0" applyBorder="1" applyAlignment="1">
      <alignment horizontal="left"/>
    </xf>
    <xf numFmtId="38" fontId="0" fillId="0" borderId="21" xfId="1" applyFont="1" applyBorder="1" applyAlignment="1">
      <alignment horizontal="left"/>
    </xf>
    <xf numFmtId="0" fontId="0" fillId="0" borderId="23" xfId="0" applyBorder="1" applyAlignment="1">
      <alignment horizontal="left"/>
    </xf>
    <xf numFmtId="178" fontId="0" fillId="0" borderId="4" xfId="2" applyNumberFormat="1" applyFont="1" applyBorder="1" applyAlignment="1"/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38" fontId="5" fillId="0" borderId="8" xfId="1" applyFont="1" applyBorder="1" applyAlignment="1">
      <alignment horizontal="right"/>
    </xf>
    <xf numFmtId="0" fontId="5" fillId="0" borderId="23" xfId="0" applyFont="1" applyBorder="1" applyAlignment="1">
      <alignment horizontal="left"/>
    </xf>
    <xf numFmtId="38" fontId="4" fillId="0" borderId="8" xfId="1" applyFont="1" applyBorder="1" applyAlignment="1">
      <alignment horizontal="right"/>
    </xf>
    <xf numFmtId="0" fontId="4" fillId="0" borderId="23" xfId="0" applyFont="1" applyBorder="1" applyAlignment="1">
      <alignment horizontal="left"/>
    </xf>
    <xf numFmtId="178" fontId="4" fillId="0" borderId="2" xfId="2" applyNumberFormat="1" applyFont="1" applyBorder="1" applyAlignment="1"/>
    <xf numFmtId="178" fontId="4" fillId="0" borderId="4" xfId="2" applyNumberFormat="1" applyFont="1" applyBorder="1" applyAlignment="1"/>
    <xf numFmtId="178" fontId="4" fillId="0" borderId="2" xfId="2" applyNumberFormat="1" applyFont="1" applyBorder="1" applyAlignment="1">
      <alignment horizontal="center"/>
    </xf>
    <xf numFmtId="178" fontId="4" fillId="0" borderId="3" xfId="2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2C2E8-3883-4022-AED5-CC8C537FAA51}">
  <sheetPr>
    <pageSetUpPr fitToPage="1"/>
  </sheetPr>
  <dimension ref="A1:M45"/>
  <sheetViews>
    <sheetView tabSelected="1" view="pageBreakPreview" zoomScale="85" zoomScaleNormal="100" zoomScaleSheetLayoutView="85" workbookViewId="0">
      <selection activeCell="A43" sqref="A43:I43"/>
    </sheetView>
  </sheetViews>
  <sheetFormatPr defaultRowHeight="18"/>
  <cols>
    <col min="1" max="1" width="54.3984375" customWidth="1"/>
    <col min="2" max="2" width="7.69921875" style="11" bestFit="1" customWidth="1"/>
    <col min="3" max="3" width="3.19921875" bestFit="1" customWidth="1"/>
    <col min="4" max="4" width="6.59765625" style="16" customWidth="1"/>
    <col min="5" max="5" width="5.59765625" customWidth="1"/>
    <col min="6" max="6" width="15" style="1" customWidth="1"/>
    <col min="7" max="7" width="3.19921875" style="1" bestFit="1" customWidth="1"/>
    <col min="8" max="8" width="15" customWidth="1"/>
    <col min="9" max="9" width="3.19921875" bestFit="1" customWidth="1"/>
    <col min="10" max="10" width="15" customWidth="1"/>
    <col min="11" max="11" width="3.19921875" bestFit="1" customWidth="1"/>
    <col min="12" max="12" width="15" customWidth="1"/>
    <col min="13" max="13" width="3.19921875" bestFit="1" customWidth="1"/>
  </cols>
  <sheetData>
    <row r="1" spans="1:13" ht="22.2">
      <c r="A1" s="74" t="s">
        <v>47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3" spans="1:13">
      <c r="A3" t="s">
        <v>30</v>
      </c>
    </row>
    <row r="5" spans="1:13">
      <c r="A5" t="s">
        <v>0</v>
      </c>
    </row>
    <row r="6" spans="1:13">
      <c r="A6" t="s">
        <v>1</v>
      </c>
    </row>
    <row r="8" spans="1:13">
      <c r="A8" s="27" t="s">
        <v>2</v>
      </c>
    </row>
    <row r="9" spans="1:13" ht="55.2" customHeight="1">
      <c r="A9" s="30" t="s">
        <v>3</v>
      </c>
      <c r="B9" s="55" t="s">
        <v>6</v>
      </c>
      <c r="C9" s="56"/>
      <c r="D9" s="56"/>
      <c r="E9" s="56"/>
      <c r="F9" s="58" t="s">
        <v>44</v>
      </c>
      <c r="G9" s="59"/>
      <c r="H9" s="58" t="s">
        <v>41</v>
      </c>
      <c r="I9" s="59"/>
      <c r="J9" s="58" t="s">
        <v>42</v>
      </c>
      <c r="K9" s="59"/>
      <c r="L9" s="58" t="s">
        <v>43</v>
      </c>
      <c r="M9" s="59"/>
    </row>
    <row r="10" spans="1:13">
      <c r="A10" s="2" t="s">
        <v>4</v>
      </c>
      <c r="B10" s="52" t="s">
        <v>7</v>
      </c>
      <c r="C10" s="53"/>
      <c r="D10" s="53"/>
      <c r="E10" s="54"/>
      <c r="F10" s="22">
        <v>425000000</v>
      </c>
      <c r="G10" s="44" t="s">
        <v>17</v>
      </c>
      <c r="H10" s="22"/>
      <c r="I10" s="44" t="s">
        <v>17</v>
      </c>
      <c r="J10" s="22"/>
      <c r="K10" s="44" t="s">
        <v>17</v>
      </c>
      <c r="L10" s="22"/>
      <c r="M10" s="44" t="s">
        <v>17</v>
      </c>
    </row>
    <row r="11" spans="1:13">
      <c r="A11" s="2" t="s">
        <v>5</v>
      </c>
      <c r="B11" s="52" t="s">
        <v>8</v>
      </c>
      <c r="C11" s="53"/>
      <c r="D11" s="53"/>
      <c r="E11" s="54"/>
      <c r="F11" s="21">
        <f>0.7*F10</f>
        <v>297500000</v>
      </c>
      <c r="G11" s="45" t="s">
        <v>17</v>
      </c>
      <c r="H11" s="21"/>
      <c r="I11" s="45" t="s">
        <v>17</v>
      </c>
      <c r="J11" s="21"/>
      <c r="K11" s="45" t="s">
        <v>17</v>
      </c>
      <c r="L11" s="21"/>
      <c r="M11" s="45" t="s">
        <v>17</v>
      </c>
    </row>
    <row r="12" spans="1:13">
      <c r="A12" s="2" t="s">
        <v>48</v>
      </c>
      <c r="B12" s="52" t="s">
        <v>9</v>
      </c>
      <c r="C12" s="53"/>
      <c r="D12" s="53"/>
      <c r="E12" s="54"/>
      <c r="F12" s="21">
        <v>7000</v>
      </c>
      <c r="G12" s="45" t="s">
        <v>28</v>
      </c>
      <c r="H12" s="21"/>
      <c r="I12" s="45" t="s">
        <v>28</v>
      </c>
      <c r="J12" s="21"/>
      <c r="K12" s="45" t="s">
        <v>28</v>
      </c>
      <c r="L12" s="21"/>
      <c r="M12" s="45" t="s">
        <v>28</v>
      </c>
    </row>
    <row r="13" spans="1:13">
      <c r="A13" s="2" t="s">
        <v>49</v>
      </c>
      <c r="B13" s="52" t="s">
        <v>10</v>
      </c>
      <c r="C13" s="53"/>
      <c r="D13" s="53"/>
      <c r="E13" s="54"/>
      <c r="F13" s="21">
        <v>12000</v>
      </c>
      <c r="G13" s="45" t="s">
        <v>28</v>
      </c>
      <c r="H13" s="21"/>
      <c r="I13" s="45" t="s">
        <v>28</v>
      </c>
      <c r="J13" s="21"/>
      <c r="K13" s="45" t="s">
        <v>28</v>
      </c>
      <c r="L13" s="21"/>
      <c r="M13" s="45" t="s">
        <v>28</v>
      </c>
    </row>
    <row r="14" spans="1:13">
      <c r="A14" s="2" t="s">
        <v>34</v>
      </c>
      <c r="B14" s="52" t="s">
        <v>11</v>
      </c>
      <c r="C14" s="53"/>
      <c r="D14" s="53"/>
      <c r="E14" s="54"/>
      <c r="F14" s="21">
        <v>7000</v>
      </c>
      <c r="G14" s="45" t="s">
        <v>28</v>
      </c>
      <c r="H14" s="21"/>
      <c r="I14" s="45" t="s">
        <v>28</v>
      </c>
      <c r="J14" s="21"/>
      <c r="K14" s="45" t="s">
        <v>28</v>
      </c>
      <c r="L14" s="21"/>
      <c r="M14" s="45" t="s">
        <v>28</v>
      </c>
    </row>
    <row r="15" spans="1:13">
      <c r="A15" s="8" t="s">
        <v>50</v>
      </c>
      <c r="B15" s="12"/>
      <c r="C15" s="9"/>
      <c r="D15" s="17"/>
      <c r="E15" s="9"/>
      <c r="F15" s="10"/>
      <c r="G15" s="10"/>
    </row>
    <row r="17" spans="1:13">
      <c r="A17" s="28" t="s">
        <v>12</v>
      </c>
      <c r="B17" s="13"/>
      <c r="C17" s="4"/>
      <c r="D17" s="18"/>
      <c r="E17" s="4"/>
    </row>
    <row r="18" spans="1:13" ht="55.8" customHeight="1">
      <c r="A18" s="30" t="s">
        <v>13</v>
      </c>
      <c r="B18" s="55" t="s">
        <v>14</v>
      </c>
      <c r="C18" s="56"/>
      <c r="D18" s="56"/>
      <c r="E18" s="57"/>
      <c r="F18" s="58" t="s">
        <v>40</v>
      </c>
      <c r="G18" s="59"/>
      <c r="H18" s="58" t="s">
        <v>41</v>
      </c>
      <c r="I18" s="59"/>
      <c r="J18" s="58" t="s">
        <v>42</v>
      </c>
      <c r="K18" s="59"/>
      <c r="L18" s="58" t="s">
        <v>43</v>
      </c>
      <c r="M18" s="59"/>
    </row>
    <row r="19" spans="1:13" ht="18.600000000000001" customHeight="1" thickBot="1">
      <c r="A19" s="2" t="s">
        <v>18</v>
      </c>
      <c r="B19" s="14"/>
      <c r="E19" s="5"/>
      <c r="F19" s="36"/>
      <c r="G19" s="29"/>
      <c r="H19" s="32"/>
      <c r="I19" s="29"/>
      <c r="J19" s="36"/>
      <c r="K19" s="29"/>
      <c r="L19" s="36"/>
      <c r="M19" s="29"/>
    </row>
    <row r="20" spans="1:13" ht="19.2" customHeight="1" thickTop="1" thickBot="1">
      <c r="A20" s="3" t="s">
        <v>36</v>
      </c>
      <c r="B20" s="15" t="s">
        <v>8</v>
      </c>
      <c r="C20" s="6" t="s">
        <v>16</v>
      </c>
      <c r="D20" s="34"/>
      <c r="E20" s="7" t="s">
        <v>15</v>
      </c>
      <c r="F20" s="21">
        <f>F11*1%</f>
        <v>2975000</v>
      </c>
      <c r="G20" s="45" t="s">
        <v>17</v>
      </c>
      <c r="H20" s="21">
        <f>H11*1%</f>
        <v>0</v>
      </c>
      <c r="I20" s="45" t="s">
        <v>17</v>
      </c>
      <c r="J20" s="21">
        <f>J11*1%</f>
        <v>0</v>
      </c>
      <c r="K20" s="45" t="s">
        <v>17</v>
      </c>
      <c r="L20" s="21">
        <f>L11*1%</f>
        <v>0</v>
      </c>
      <c r="M20" s="45" t="s">
        <v>17</v>
      </c>
    </row>
    <row r="21" spans="1:13" ht="19.2" customHeight="1" thickTop="1" thickBot="1">
      <c r="A21" s="2" t="s">
        <v>19</v>
      </c>
      <c r="B21" s="14"/>
      <c r="E21" s="5"/>
      <c r="F21" s="21"/>
      <c r="G21" s="46"/>
      <c r="H21" s="21"/>
      <c r="I21" s="46"/>
      <c r="J21" s="21"/>
      <c r="K21" s="46"/>
      <c r="L21" s="21"/>
      <c r="M21" s="46"/>
    </row>
    <row r="22" spans="1:13" ht="19.2" customHeight="1" thickTop="1" thickBot="1">
      <c r="A22" s="3" t="s">
        <v>36</v>
      </c>
      <c r="B22" s="15" t="s">
        <v>8</v>
      </c>
      <c r="C22" s="6" t="s">
        <v>16</v>
      </c>
      <c r="D22" s="34"/>
      <c r="E22" s="7" t="s">
        <v>15</v>
      </c>
      <c r="F22" s="21">
        <f>F11*1%</f>
        <v>2975000</v>
      </c>
      <c r="G22" s="45" t="s">
        <v>17</v>
      </c>
      <c r="H22" s="21">
        <f>H11*1%</f>
        <v>0</v>
      </c>
      <c r="I22" s="45" t="s">
        <v>17</v>
      </c>
      <c r="J22" s="21">
        <f>J11*1%</f>
        <v>0</v>
      </c>
      <c r="K22" s="45" t="s">
        <v>17</v>
      </c>
      <c r="L22" s="21">
        <f>L11*1%</f>
        <v>0</v>
      </c>
      <c r="M22" s="45" t="s">
        <v>17</v>
      </c>
    </row>
    <row r="23" spans="1:13" ht="18.600000000000001" customHeight="1" thickTop="1">
      <c r="A23" s="3" t="s">
        <v>37</v>
      </c>
      <c r="B23" s="60" t="s">
        <v>25</v>
      </c>
      <c r="C23" s="61"/>
      <c r="D23" s="61"/>
      <c r="E23" s="62"/>
      <c r="F23" s="21">
        <f>0.2*F24</f>
        <v>14875000</v>
      </c>
      <c r="G23" s="45" t="s">
        <v>17</v>
      </c>
      <c r="H23" s="21">
        <f>0.2*H24</f>
        <v>0</v>
      </c>
      <c r="I23" s="45" t="s">
        <v>17</v>
      </c>
      <c r="J23" s="21">
        <f>0.2*J24</f>
        <v>0</v>
      </c>
      <c r="K23" s="45" t="s">
        <v>17</v>
      </c>
      <c r="L23" s="21">
        <f>0.2*L24</f>
        <v>0</v>
      </c>
      <c r="M23" s="45" t="s">
        <v>17</v>
      </c>
    </row>
    <row r="24" spans="1:13" ht="18" customHeight="1">
      <c r="A24" s="3" t="s">
        <v>38</v>
      </c>
      <c r="B24" s="15" t="s">
        <v>8</v>
      </c>
      <c r="C24" s="6" t="s">
        <v>16</v>
      </c>
      <c r="D24" s="19">
        <v>25</v>
      </c>
      <c r="E24" s="7" t="s">
        <v>15</v>
      </c>
      <c r="F24" s="21">
        <f>F11*25%</f>
        <v>74375000</v>
      </c>
      <c r="G24" s="45" t="s">
        <v>17</v>
      </c>
      <c r="H24" s="21">
        <f>H11*25%</f>
        <v>0</v>
      </c>
      <c r="I24" s="45" t="s">
        <v>17</v>
      </c>
      <c r="J24" s="21">
        <f>J11*25%</f>
        <v>0</v>
      </c>
      <c r="K24" s="45" t="s">
        <v>17</v>
      </c>
      <c r="L24" s="21">
        <f>L11*25%</f>
        <v>0</v>
      </c>
      <c r="M24" s="45" t="s">
        <v>17</v>
      </c>
    </row>
    <row r="25" spans="1:13" ht="18.600000000000001" customHeight="1" thickBot="1">
      <c r="A25" s="2" t="s">
        <v>23</v>
      </c>
      <c r="B25" s="14"/>
      <c r="E25" s="5"/>
      <c r="F25" s="21"/>
      <c r="G25" s="46"/>
      <c r="H25" s="21"/>
      <c r="I25" s="46"/>
      <c r="J25" s="21"/>
      <c r="K25" s="46"/>
      <c r="L25" s="21"/>
      <c r="M25" s="46"/>
    </row>
    <row r="26" spans="1:13" ht="19.2" customHeight="1" thickTop="1" thickBot="1">
      <c r="A26" s="3" t="s">
        <v>36</v>
      </c>
      <c r="B26" s="64" t="s">
        <v>8</v>
      </c>
      <c r="C26" s="6" t="s">
        <v>16</v>
      </c>
      <c r="D26" s="34"/>
      <c r="E26" s="7" t="s">
        <v>15</v>
      </c>
      <c r="F26" s="21">
        <f>F11*0.85%</f>
        <v>2528750</v>
      </c>
      <c r="G26" s="45" t="s">
        <v>17</v>
      </c>
      <c r="H26" s="21">
        <f>H10*0.85%</f>
        <v>0</v>
      </c>
      <c r="I26" s="45" t="s">
        <v>17</v>
      </c>
      <c r="J26" s="21">
        <f>J10*0.85%</f>
        <v>0</v>
      </c>
      <c r="K26" s="45" t="s">
        <v>17</v>
      </c>
      <c r="L26" s="21">
        <f>L10*0.85%</f>
        <v>0</v>
      </c>
      <c r="M26" s="45" t="s">
        <v>17</v>
      </c>
    </row>
    <row r="27" spans="1:13" ht="19.2" customHeight="1" thickTop="1" thickBot="1">
      <c r="A27" s="2" t="s">
        <v>22</v>
      </c>
      <c r="B27" s="65"/>
      <c r="E27" s="5"/>
      <c r="F27" s="21"/>
      <c r="G27" s="46"/>
      <c r="H27" s="21"/>
      <c r="I27" s="46"/>
      <c r="J27" s="21"/>
      <c r="K27" s="46"/>
      <c r="L27" s="21"/>
      <c r="M27" s="46"/>
    </row>
    <row r="28" spans="1:13" ht="19.2" customHeight="1" thickTop="1" thickBot="1">
      <c r="A28" s="3" t="s">
        <v>36</v>
      </c>
      <c r="B28" s="64" t="s">
        <v>8</v>
      </c>
      <c r="C28" s="6" t="s">
        <v>16</v>
      </c>
      <c r="D28" s="34"/>
      <c r="E28" s="7" t="s">
        <v>15</v>
      </c>
      <c r="F28" s="21">
        <f>F11*0.85%</f>
        <v>2528750</v>
      </c>
      <c r="G28" s="45" t="s">
        <v>17</v>
      </c>
      <c r="H28" s="21">
        <f>H10*0.85%</f>
        <v>0</v>
      </c>
      <c r="I28" s="45" t="s">
        <v>17</v>
      </c>
      <c r="J28" s="21">
        <f>J10*0.85%</f>
        <v>0</v>
      </c>
      <c r="K28" s="45" t="s">
        <v>17</v>
      </c>
      <c r="L28" s="21">
        <f>L10*0.85%</f>
        <v>0</v>
      </c>
      <c r="M28" s="45" t="s">
        <v>17</v>
      </c>
    </row>
    <row r="29" spans="1:13" ht="19.2" customHeight="1" thickTop="1" thickBot="1">
      <c r="A29" s="2" t="s">
        <v>21</v>
      </c>
      <c r="B29" s="65"/>
      <c r="E29" s="5"/>
      <c r="F29" s="21"/>
      <c r="G29" s="46"/>
      <c r="H29" s="21"/>
      <c r="I29" s="46"/>
      <c r="J29" s="21"/>
      <c r="K29" s="46"/>
      <c r="L29" s="21"/>
      <c r="M29" s="46"/>
    </row>
    <row r="30" spans="1:13" ht="19.2" customHeight="1" thickTop="1" thickBot="1">
      <c r="A30" s="3" t="s">
        <v>36</v>
      </c>
      <c r="B30" s="64" t="s">
        <v>8</v>
      </c>
      <c r="C30" s="6" t="s">
        <v>16</v>
      </c>
      <c r="D30" s="34"/>
      <c r="E30" s="7" t="s">
        <v>15</v>
      </c>
      <c r="F30" s="21">
        <f>F11*0.9%</f>
        <v>2677500.0000000005</v>
      </c>
      <c r="G30" s="45" t="s">
        <v>17</v>
      </c>
      <c r="H30" s="21">
        <f>H10*0.9%</f>
        <v>0</v>
      </c>
      <c r="I30" s="45" t="s">
        <v>17</v>
      </c>
      <c r="J30" s="21">
        <f>J10*0.9%</f>
        <v>0</v>
      </c>
      <c r="K30" s="45" t="s">
        <v>17</v>
      </c>
      <c r="L30" s="21">
        <f>L10*0.9%</f>
        <v>0</v>
      </c>
      <c r="M30" s="45" t="s">
        <v>17</v>
      </c>
    </row>
    <row r="31" spans="1:13" ht="19.2" customHeight="1" thickTop="1" thickBot="1">
      <c r="A31" s="2" t="s">
        <v>20</v>
      </c>
      <c r="B31" s="65"/>
      <c r="E31" s="5"/>
      <c r="F31" s="21"/>
      <c r="G31" s="46"/>
      <c r="H31" s="21"/>
      <c r="I31" s="46"/>
      <c r="J31" s="21"/>
      <c r="K31" s="46"/>
      <c r="L31" s="21"/>
      <c r="M31" s="46"/>
    </row>
    <row r="32" spans="1:13" ht="19.2" customHeight="1" thickTop="1" thickBot="1">
      <c r="A32" s="3" t="s">
        <v>36</v>
      </c>
      <c r="B32" s="15" t="s">
        <v>26</v>
      </c>
      <c r="C32" s="6" t="s">
        <v>16</v>
      </c>
      <c r="D32" s="35"/>
      <c r="E32" s="7" t="s">
        <v>17</v>
      </c>
      <c r="F32" s="21">
        <f>(F12+F13)*65</f>
        <v>1235000</v>
      </c>
      <c r="G32" s="45" t="s">
        <v>17</v>
      </c>
      <c r="H32" s="21">
        <f>(H12+H13)*65</f>
        <v>0</v>
      </c>
      <c r="I32" s="45" t="s">
        <v>17</v>
      </c>
      <c r="J32" s="21">
        <f>(J12+J13)*65</f>
        <v>0</v>
      </c>
      <c r="K32" s="45" t="s">
        <v>17</v>
      </c>
      <c r="L32" s="21">
        <f>(L12+L13)*65</f>
        <v>0</v>
      </c>
      <c r="M32" s="45" t="s">
        <v>17</v>
      </c>
    </row>
    <row r="33" spans="1:13" ht="19.2" customHeight="1" thickTop="1" thickBot="1">
      <c r="A33" s="33" t="s">
        <v>24</v>
      </c>
      <c r="B33" s="14"/>
      <c r="E33" s="5"/>
      <c r="F33" s="41"/>
      <c r="G33" s="47"/>
      <c r="H33" s="41"/>
      <c r="I33" s="47"/>
      <c r="J33" s="41"/>
      <c r="K33" s="47"/>
      <c r="L33" s="41"/>
      <c r="M33" s="47"/>
    </row>
    <row r="34" spans="1:13" ht="19.2" customHeight="1" thickTop="1" thickBot="1">
      <c r="A34" s="23" t="s">
        <v>36</v>
      </c>
      <c r="B34" s="24" t="s">
        <v>11</v>
      </c>
      <c r="C34" s="25" t="s">
        <v>16</v>
      </c>
      <c r="D34" s="35"/>
      <c r="E34" s="26" t="s">
        <v>17</v>
      </c>
      <c r="F34" s="42">
        <f>F14*150</f>
        <v>1050000</v>
      </c>
      <c r="G34" s="48" t="s">
        <v>17</v>
      </c>
      <c r="H34" s="42">
        <f>H14*150</f>
        <v>0</v>
      </c>
      <c r="I34" s="48" t="s">
        <v>17</v>
      </c>
      <c r="J34" s="42">
        <f>J14*150</f>
        <v>0</v>
      </c>
      <c r="K34" s="48" t="s">
        <v>17</v>
      </c>
      <c r="L34" s="42">
        <f>L14*150</f>
        <v>0</v>
      </c>
      <c r="M34" s="48" t="s">
        <v>17</v>
      </c>
    </row>
    <row r="35" spans="1:13" ht="18.600000000000001" customHeight="1" thickTop="1">
      <c r="A35" s="20" t="s">
        <v>27</v>
      </c>
      <c r="B35" s="14"/>
      <c r="C35" s="39"/>
      <c r="D35" s="40"/>
      <c r="E35" s="5"/>
      <c r="F35" s="66">
        <f>SUM(F19:F34)</f>
        <v>105220000</v>
      </c>
      <c r="G35" s="67" t="s">
        <v>17</v>
      </c>
      <c r="H35" s="68">
        <f>SUM(H19:H34)</f>
        <v>0</v>
      </c>
      <c r="I35" s="69" t="s">
        <v>17</v>
      </c>
      <c r="J35" s="68">
        <f>SUM(J19:J34)</f>
        <v>0</v>
      </c>
      <c r="K35" s="69" t="s">
        <v>17</v>
      </c>
      <c r="L35" s="68">
        <f>SUM(L19:L34)</f>
        <v>0</v>
      </c>
      <c r="M35" s="49" t="s">
        <v>17</v>
      </c>
    </row>
    <row r="36" spans="1:13">
      <c r="A36" s="37"/>
      <c r="B36" s="63" t="s">
        <v>39</v>
      </c>
      <c r="C36" s="63"/>
      <c r="D36" s="63"/>
      <c r="E36" s="63"/>
      <c r="F36" s="70">
        <f>ROUND((F$20+F$22+F$26+F$30+F$34+F$28+F$32)*1.1/F$11*100,0)</f>
        <v>6</v>
      </c>
      <c r="G36" s="71" t="s">
        <v>46</v>
      </c>
      <c r="H36" s="72" t="e">
        <f>ROUND((H$20+J$20+J$22+J$26+J$28+J$30+J$32+J$34+L$20+L$22+L$26+L$28+L$30+L$32+L$34+H$22+H$26+H$30+H$34+H$28+H$32)*1.1/(H$10+J10+L10)*100,0)</f>
        <v>#DIV/0!</v>
      </c>
      <c r="I36" s="73"/>
      <c r="J36" s="73"/>
      <c r="K36" s="73"/>
      <c r="L36" s="73"/>
      <c r="M36" s="50" t="s">
        <v>46</v>
      </c>
    </row>
    <row r="37" spans="1:13">
      <c r="A37" s="37"/>
      <c r="B37" s="38"/>
      <c r="C37" s="39"/>
      <c r="D37" s="40"/>
      <c r="E37" s="38"/>
      <c r="F37" s="43"/>
      <c r="G37" s="43"/>
    </row>
    <row r="38" spans="1:13">
      <c r="A38" s="37"/>
    </row>
    <row r="39" spans="1:13" ht="25.8" customHeight="1">
      <c r="A39" s="31" t="s">
        <v>31</v>
      </c>
    </row>
    <row r="40" spans="1:13" ht="25.8" customHeight="1">
      <c r="A40" s="51" t="s">
        <v>45</v>
      </c>
      <c r="B40" s="51"/>
      <c r="C40" s="51"/>
      <c r="D40" s="51"/>
      <c r="E40" s="51"/>
      <c r="F40" s="51"/>
      <c r="G40" s="51"/>
      <c r="H40" s="51"/>
      <c r="I40" s="51"/>
    </row>
    <row r="41" spans="1:13" ht="60.6" customHeight="1">
      <c r="A41" s="51" t="s">
        <v>32</v>
      </c>
      <c r="B41" s="51"/>
      <c r="C41" s="51"/>
      <c r="D41" s="51"/>
      <c r="E41" s="51"/>
      <c r="F41" s="51"/>
      <c r="G41" s="51"/>
      <c r="H41" s="51"/>
      <c r="I41" s="51"/>
    </row>
    <row r="42" spans="1:13" ht="27.6" customHeight="1">
      <c r="A42" s="51" t="s">
        <v>29</v>
      </c>
      <c r="B42" s="51"/>
      <c r="C42" s="51"/>
      <c r="D42" s="51"/>
      <c r="E42" s="51"/>
      <c r="F42" s="51"/>
      <c r="G42" s="51"/>
      <c r="H42" s="51"/>
      <c r="I42" s="51"/>
    </row>
    <row r="43" spans="1:13" ht="27.6" customHeight="1">
      <c r="A43" s="75" t="s">
        <v>51</v>
      </c>
      <c r="B43" s="75"/>
      <c r="C43" s="75"/>
      <c r="D43" s="75"/>
      <c r="E43" s="75"/>
      <c r="F43" s="75"/>
      <c r="G43" s="75"/>
      <c r="H43" s="75"/>
      <c r="I43" s="75"/>
    </row>
    <row r="44" spans="1:13" ht="43.2" customHeight="1">
      <c r="A44" s="51" t="s">
        <v>33</v>
      </c>
      <c r="B44" s="51"/>
      <c r="C44" s="51"/>
      <c r="D44" s="51"/>
      <c r="E44" s="51"/>
      <c r="F44" s="51"/>
      <c r="G44" s="51"/>
      <c r="H44" s="51"/>
      <c r="I44" s="51"/>
    </row>
    <row r="45" spans="1:13">
      <c r="A45" t="s">
        <v>35</v>
      </c>
    </row>
  </sheetData>
  <mergeCells count="24">
    <mergeCell ref="B12:E12"/>
    <mergeCell ref="A1:M1"/>
    <mergeCell ref="A42:I42"/>
    <mergeCell ref="A43:I43"/>
    <mergeCell ref="J9:K9"/>
    <mergeCell ref="L9:M9"/>
    <mergeCell ref="L18:M18"/>
    <mergeCell ref="J18:K18"/>
    <mergeCell ref="B9:E9"/>
    <mergeCell ref="H9:I9"/>
    <mergeCell ref="B10:E10"/>
    <mergeCell ref="B11:E11"/>
    <mergeCell ref="F9:G9"/>
    <mergeCell ref="A44:I44"/>
    <mergeCell ref="B13:E13"/>
    <mergeCell ref="B14:E14"/>
    <mergeCell ref="B18:E18"/>
    <mergeCell ref="H18:I18"/>
    <mergeCell ref="B23:E23"/>
    <mergeCell ref="A40:I40"/>
    <mergeCell ref="F18:G18"/>
    <mergeCell ref="B36:E36"/>
    <mergeCell ref="H36:L36"/>
    <mergeCell ref="A41:I41"/>
  </mergeCells>
  <phoneticPr fontId="2"/>
  <pageMargins left="0.70866141732283472" right="0.70866141732283472" top="0.74803149606299213" bottom="0.74803149606299213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01623　髙橋 美早</dc:creator>
  <cp:lastModifiedBy>01378 樋口 義盛</cp:lastModifiedBy>
  <cp:lastPrinted>2024-04-05T07:22:09Z</cp:lastPrinted>
  <dcterms:created xsi:type="dcterms:W3CDTF">2015-06-05T18:19:34Z</dcterms:created>
  <dcterms:modified xsi:type="dcterms:W3CDTF">2024-04-11T06:16:40Z</dcterms:modified>
</cp:coreProperties>
</file>